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 Bedroom" sheetId="1" r:id="rId4"/>
  </sheets>
  <definedNames/>
  <calcPr/>
  <extLst>
    <ext uri="GoogleSheetsCustomDataVersion2">
      <go:sheetsCustomData xmlns:go="http://customooxmlschemas.google.com/" r:id="rId5" roundtripDataChecksum="x2ir23hx/bs6mMOisOSXtZp+ssXDB+cIiawtuQSxXT4="/>
    </ext>
  </extLst>
</workbook>
</file>

<file path=xl/sharedStrings.xml><?xml version="1.0" encoding="utf-8"?>
<sst xmlns="http://schemas.openxmlformats.org/spreadsheetml/2006/main" count="120" uniqueCount="39">
  <si>
    <t>PESSIMISTIC</t>
  </si>
  <si>
    <t>Description</t>
  </si>
  <si>
    <t>Year 1</t>
  </si>
  <si>
    <t>%</t>
  </si>
  <si>
    <t>Year 2</t>
  </si>
  <si>
    <t>Year 3</t>
  </si>
  <si>
    <t>Year 4</t>
  </si>
  <si>
    <t>Year 5</t>
  </si>
  <si>
    <t>Assumptions</t>
  </si>
  <si>
    <t>Investment</t>
  </si>
  <si>
    <t>Number of days per year</t>
  </si>
  <si>
    <t>Occupancy rate</t>
  </si>
  <si>
    <t>ADR - Average Daily Rate  EUR 2 Bedroom</t>
  </si>
  <si>
    <t>Room Revenue 2-bedroom</t>
  </si>
  <si>
    <t>Management Fee (21%)</t>
  </si>
  <si>
    <t>Room Revenue after Management Fee</t>
  </si>
  <si>
    <t>Costs</t>
  </si>
  <si>
    <t>Operating expenses</t>
  </si>
  <si>
    <t>Gross Operating Profit</t>
  </si>
  <si>
    <t>Tax</t>
  </si>
  <si>
    <t>Net Income</t>
  </si>
  <si>
    <t>ROI</t>
  </si>
  <si>
    <t>Average Annual Payback (3 Years)</t>
  </si>
  <si>
    <t>Land Size</t>
  </si>
  <si>
    <t>152.5 sqm</t>
  </si>
  <si>
    <t xml:space="preserve">Average Annual Payback  </t>
  </si>
  <si>
    <t>Pool Size</t>
  </si>
  <si>
    <t>18.6 sqm</t>
  </si>
  <si>
    <t>Payback Period</t>
  </si>
  <si>
    <t>Years</t>
  </si>
  <si>
    <t>Bedroom Size</t>
  </si>
  <si>
    <t>24 sqm</t>
  </si>
  <si>
    <t>Living Room and Ktchen</t>
  </si>
  <si>
    <t>36 sqm</t>
  </si>
  <si>
    <t>Terrace</t>
  </si>
  <si>
    <t>39.8 sqm</t>
  </si>
  <si>
    <t>REALISTIC</t>
  </si>
  <si>
    <t>Taks</t>
  </si>
  <si>
    <t>OPTIMISTIC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</si>
</sst>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 [$€-2]\ * #,##0.00_ ;_ [$€-2]\ * \-#,##0.00_ ;_ [$€-2]\ * &quot;-&quot;??_ ;_ @_ "/>
    <numFmt numFmtId="165" formatCode="_-[$$-409]* #,##0.00_ ;_-[$$-409]* \-#,##0.00\ ;_-[$$-409]* &quot;-&quot;??_ ;_-@_ "/>
    <numFmt numFmtId="166" formatCode="0.0%"/>
    <numFmt numFmtId="167" formatCode="0.0"/>
  </numFmts>
  <fonts count="6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  <font>
      <i/>
      <sz val="11.0"/>
      <color theme="1"/>
      <name val="Calibri"/>
    </font>
    <font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A8D08D"/>
        <bgColor rgb="FFA8D08D"/>
      </patternFill>
    </fill>
    <fill>
      <patternFill patternType="solid">
        <fgColor rgb="FFE2EFD9"/>
        <bgColor rgb="FFE2EFD9"/>
      </patternFill>
    </fill>
  </fills>
  <borders count="26">
    <border/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double">
        <color rgb="FF000000"/>
      </left>
      <top style="double">
        <color rgb="FF000000"/>
      </top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right style="double">
        <color rgb="FF000000"/>
      </right>
    </border>
    <border>
      <left style="double">
        <color rgb="FF000000"/>
      </left>
      <right/>
      <top/>
      <bottom/>
    </border>
    <border>
      <left/>
      <right/>
      <top/>
      <bottom/>
    </border>
    <border>
      <left/>
      <right style="double">
        <color rgb="FF000000"/>
      </right>
      <top/>
      <bottom/>
    </border>
    <border>
      <left style="double">
        <color rgb="FF000000"/>
      </left>
      <bottom style="double">
        <color rgb="FF000000"/>
      </bottom>
    </border>
    <border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right/>
      <top style="double">
        <color rgb="FF000000"/>
      </top>
      <bottom/>
    </border>
    <border>
      <left/>
      <right/>
      <top style="double">
        <color rgb="FF000000"/>
      </top>
      <bottom/>
    </border>
    <border>
      <left/>
      <right style="double">
        <color rgb="FF000000"/>
      </right>
      <top style="double">
        <color rgb="FF000000"/>
      </top>
      <bottom/>
    </border>
    <border>
      <left style="double">
        <color rgb="FF000000"/>
      </left>
      <right/>
      <top/>
      <bottom style="double">
        <color rgb="FF000000"/>
      </bottom>
    </border>
    <border>
      <left/>
      <right/>
      <top/>
      <bottom style="double">
        <color rgb="FF000000"/>
      </bottom>
    </border>
    <border>
      <left/>
      <right style="double">
        <color rgb="FF000000"/>
      </right>
      <top/>
      <bottom style="double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0" fontId="3" numFmtId="0" xfId="0" applyBorder="1" applyFont="1"/>
    <xf borderId="0" fillId="0" fontId="1" numFmtId="0" xfId="0" applyAlignment="1" applyFont="1">
      <alignment horizontal="center"/>
    </xf>
    <xf borderId="5" fillId="0" fontId="1" numFmtId="0" xfId="0" applyAlignment="1" applyBorder="1" applyFont="1">
      <alignment horizontal="center"/>
    </xf>
    <xf borderId="4" fillId="0" fontId="4" numFmtId="0" xfId="0" applyBorder="1" applyFont="1"/>
    <xf borderId="5" fillId="0" fontId="3" numFmtId="0" xfId="0" applyBorder="1" applyFont="1"/>
    <xf borderId="0" fillId="0" fontId="3" numFmtId="164" xfId="0" applyFont="1" applyNumberFormat="1"/>
    <xf borderId="0" fillId="0" fontId="5" numFmtId="0" xfId="0" applyFont="1"/>
    <xf borderId="0" fillId="0" fontId="3" numFmtId="9" xfId="0" applyAlignment="1" applyFont="1" applyNumberFormat="1">
      <alignment readingOrder="0"/>
    </xf>
    <xf borderId="0" fillId="0" fontId="3" numFmtId="9" xfId="0" applyFont="1" applyNumberFormat="1"/>
    <xf borderId="6" fillId="0" fontId="3" numFmtId="0" xfId="0" applyBorder="1" applyFont="1"/>
    <xf borderId="7" fillId="0" fontId="3" numFmtId="164" xfId="0" applyBorder="1" applyFont="1" applyNumberFormat="1"/>
    <xf borderId="7" fillId="0" fontId="3" numFmtId="0" xfId="0" applyBorder="1" applyFont="1"/>
    <xf borderId="8" fillId="0" fontId="3" numFmtId="0" xfId="0" applyBorder="1" applyFont="1"/>
    <xf borderId="9" fillId="0" fontId="3" numFmtId="0" xfId="0" applyAlignment="1" applyBorder="1" applyFont="1">
      <alignment readingOrder="0"/>
    </xf>
    <xf borderId="10" fillId="0" fontId="3" numFmtId="164" xfId="0" applyBorder="1" applyFont="1" applyNumberFormat="1"/>
    <xf borderId="10" fillId="0" fontId="3" numFmtId="165" xfId="0" applyBorder="1" applyFont="1" applyNumberFormat="1"/>
    <xf borderId="11" fillId="0" fontId="3" numFmtId="0" xfId="0" applyBorder="1" applyFont="1"/>
    <xf borderId="12" fillId="0" fontId="3" numFmtId="0" xfId="0" applyBorder="1" applyFont="1"/>
    <xf borderId="0" fillId="0" fontId="3" numFmtId="165" xfId="0" applyFont="1" applyNumberFormat="1"/>
    <xf borderId="13" fillId="0" fontId="3" numFmtId="0" xfId="0" applyBorder="1" applyFont="1"/>
    <xf borderId="14" fillId="3" fontId="3" numFmtId="0" xfId="0" applyAlignment="1" applyBorder="1" applyFill="1" applyFont="1">
      <alignment readingOrder="0"/>
    </xf>
    <xf borderId="15" fillId="3" fontId="3" numFmtId="164" xfId="0" applyBorder="1" applyFont="1" applyNumberFormat="1"/>
    <xf borderId="15" fillId="3" fontId="3" numFmtId="165" xfId="0" applyBorder="1" applyFont="1" applyNumberFormat="1"/>
    <xf borderId="13" fillId="0" fontId="3" numFmtId="9" xfId="0" applyBorder="1" applyFont="1" applyNumberFormat="1"/>
    <xf borderId="14" fillId="2" fontId="3" numFmtId="0" xfId="0" applyBorder="1" applyFont="1"/>
    <xf borderId="15" fillId="2" fontId="3" numFmtId="164" xfId="0" applyBorder="1" applyFont="1" applyNumberFormat="1"/>
    <xf borderId="15" fillId="2" fontId="3" numFmtId="0" xfId="0" applyBorder="1" applyFont="1"/>
    <xf borderId="16" fillId="2" fontId="3" numFmtId="0" xfId="0" applyBorder="1" applyFont="1"/>
    <xf borderId="15" fillId="2" fontId="3" numFmtId="166" xfId="0" applyBorder="1" applyFont="1" applyNumberFormat="1"/>
    <xf borderId="17" fillId="0" fontId="3" numFmtId="0" xfId="0" applyBorder="1" applyFont="1"/>
    <xf borderId="18" fillId="0" fontId="3" numFmtId="0" xfId="0" applyBorder="1" applyFont="1"/>
    <xf borderId="19" fillId="0" fontId="3" numFmtId="0" xfId="0" applyBorder="1" applyFont="1"/>
    <xf borderId="20" fillId="3" fontId="3" numFmtId="0" xfId="0" applyBorder="1" applyFont="1"/>
    <xf borderId="21" fillId="3" fontId="3" numFmtId="164" xfId="0" applyBorder="1" applyFont="1" applyNumberFormat="1"/>
    <xf borderId="22" fillId="3" fontId="3" numFmtId="0" xfId="0" applyBorder="1" applyFont="1"/>
    <xf borderId="14" fillId="3" fontId="3" numFmtId="0" xfId="0" applyBorder="1" applyFont="1"/>
    <xf borderId="16" fillId="3" fontId="3" numFmtId="0" xfId="0" applyBorder="1" applyFont="1"/>
    <xf borderId="23" fillId="3" fontId="3" numFmtId="0" xfId="0" applyBorder="1" applyFont="1"/>
    <xf borderId="24" fillId="3" fontId="3" numFmtId="167" xfId="0" applyBorder="1" applyFont="1" applyNumberFormat="1"/>
    <xf borderId="25" fillId="3" fontId="3" numFmtId="0" xfId="0" applyBorder="1" applyFont="1"/>
    <xf borderId="4" fillId="0" fontId="3" numFmtId="0" xfId="0" applyAlignment="1" applyBorder="1" applyFont="1">
      <alignment horizontal="center"/>
    </xf>
    <xf borderId="5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5.71"/>
    <col customWidth="1" min="3" max="3" width="12.71"/>
    <col customWidth="1" min="4" max="4" width="5.29"/>
    <col customWidth="1" min="5" max="5" width="0.71"/>
    <col customWidth="1" min="6" max="6" width="21.0"/>
    <col customWidth="1" min="7" max="7" width="5.29"/>
    <col customWidth="1" min="8" max="8" width="0.71"/>
    <col customWidth="1" min="9" max="9" width="21.43"/>
    <col customWidth="1" min="10" max="10" width="5.29"/>
    <col customWidth="1" min="11" max="11" width="0.71"/>
    <col customWidth="1" min="12" max="12" width="19.86"/>
    <col customWidth="1" min="13" max="13" width="5.29"/>
    <col customWidth="1" min="14" max="14" width="0.71"/>
    <col customWidth="1" min="15" max="15" width="20.14"/>
    <col customWidth="1" min="16" max="16" width="5.29"/>
    <col customWidth="1" min="17" max="26" width="8.71"/>
  </cols>
  <sheetData>
    <row r="1" ht="14.25" customHeight="1"/>
    <row r="2" ht="14.25" customHeight="1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 ht="14.25" customHeight="1">
      <c r="B3" s="4" t="s">
        <v>1</v>
      </c>
      <c r="C3" s="5" t="s">
        <v>2</v>
      </c>
      <c r="D3" s="5" t="s">
        <v>3</v>
      </c>
      <c r="E3" s="5"/>
      <c r="F3" s="5" t="s">
        <v>4</v>
      </c>
      <c r="G3" s="5" t="s">
        <v>3</v>
      </c>
      <c r="H3" s="5"/>
      <c r="I3" s="5" t="s">
        <v>5</v>
      </c>
      <c r="J3" s="5" t="s">
        <v>3</v>
      </c>
      <c r="K3" s="5"/>
      <c r="L3" s="5" t="s">
        <v>6</v>
      </c>
      <c r="M3" s="5" t="s">
        <v>3</v>
      </c>
      <c r="N3" s="5"/>
      <c r="O3" s="5" t="s">
        <v>7</v>
      </c>
      <c r="P3" s="6" t="s">
        <v>3</v>
      </c>
    </row>
    <row r="4" ht="14.25" customHeight="1">
      <c r="B4" s="7" t="s">
        <v>8</v>
      </c>
      <c r="P4" s="8"/>
    </row>
    <row r="5" ht="14.25" customHeight="1">
      <c r="B5" s="4" t="s">
        <v>9</v>
      </c>
      <c r="C5" s="9">
        <v>200000.0</v>
      </c>
      <c r="F5" s="9">
        <v>200000.0</v>
      </c>
      <c r="I5" s="9">
        <v>200000.0</v>
      </c>
      <c r="L5" s="9">
        <v>200000.0</v>
      </c>
      <c r="O5" s="9">
        <v>200000.0</v>
      </c>
      <c r="P5" s="8"/>
    </row>
    <row r="6" ht="14.25" customHeight="1">
      <c r="B6" s="4" t="s">
        <v>10</v>
      </c>
      <c r="C6" s="10">
        <v>365.0</v>
      </c>
      <c r="F6" s="10">
        <v>365.0</v>
      </c>
      <c r="I6" s="10">
        <v>365.0</v>
      </c>
      <c r="L6" s="10">
        <v>365.0</v>
      </c>
      <c r="O6" s="10">
        <v>365.0</v>
      </c>
      <c r="P6" s="8"/>
    </row>
    <row r="7" ht="14.25" customHeight="1">
      <c r="B7" s="4" t="s">
        <v>11</v>
      </c>
      <c r="C7" s="11">
        <v>0.8</v>
      </c>
      <c r="D7" s="12"/>
      <c r="E7" s="12">
        <v>0.7</v>
      </c>
      <c r="F7" s="12">
        <v>0.8</v>
      </c>
      <c r="G7" s="12"/>
      <c r="H7" s="12">
        <v>0.7</v>
      </c>
      <c r="I7" s="12">
        <v>0.8</v>
      </c>
      <c r="J7" s="12"/>
      <c r="K7" s="12">
        <v>0.7</v>
      </c>
      <c r="L7" s="12">
        <v>0.8</v>
      </c>
      <c r="M7" s="12"/>
      <c r="N7" s="12">
        <v>0.7</v>
      </c>
      <c r="O7" s="12">
        <v>0.8</v>
      </c>
      <c r="P7" s="8"/>
    </row>
    <row r="8" ht="14.25" customHeight="1">
      <c r="B8" s="13" t="s">
        <v>12</v>
      </c>
      <c r="C8" s="14">
        <v>150.0</v>
      </c>
      <c r="D8" s="15"/>
      <c r="E8" s="15"/>
      <c r="F8" s="14">
        <v>160.0</v>
      </c>
      <c r="G8" s="15"/>
      <c r="H8" s="15"/>
      <c r="I8" s="14">
        <v>170.0</v>
      </c>
      <c r="J8" s="15"/>
      <c r="K8" s="15"/>
      <c r="L8" s="14">
        <v>180.0</v>
      </c>
      <c r="M8" s="15"/>
      <c r="N8" s="15"/>
      <c r="O8" s="14">
        <v>190.0</v>
      </c>
      <c r="P8" s="16"/>
    </row>
    <row r="9" ht="14.25" customHeight="1"/>
    <row r="10" ht="14.25" customHeight="1">
      <c r="B10" s="17" t="s">
        <v>13</v>
      </c>
      <c r="C10" s="18">
        <f>C6*C7*C8</f>
        <v>43800</v>
      </c>
      <c r="D10" s="19"/>
      <c r="E10" s="19">
        <f t="shared" ref="E10:F10" si="1">E6*E7*E8</f>
        <v>0</v>
      </c>
      <c r="F10" s="18">
        <f t="shared" si="1"/>
        <v>46720</v>
      </c>
      <c r="G10" s="19"/>
      <c r="H10" s="19">
        <f t="shared" ref="H10:I10" si="2">H6*H7*H8</f>
        <v>0</v>
      </c>
      <c r="I10" s="18">
        <f t="shared" si="2"/>
        <v>49640</v>
      </c>
      <c r="J10" s="19"/>
      <c r="K10" s="19">
        <f t="shared" ref="K10:L10" si="3">K6*K7*K8</f>
        <v>0</v>
      </c>
      <c r="L10" s="18">
        <f t="shared" si="3"/>
        <v>52560</v>
      </c>
      <c r="M10" s="19"/>
      <c r="N10" s="19">
        <f t="shared" ref="N10:O10" si="4">N6*N7*N8</f>
        <v>0</v>
      </c>
      <c r="O10" s="18">
        <f t="shared" si="4"/>
        <v>55480</v>
      </c>
      <c r="P10" s="20"/>
    </row>
    <row r="11" ht="14.25" customHeight="1">
      <c r="B11" s="21" t="s">
        <v>14</v>
      </c>
      <c r="C11" s="9">
        <f>C10*0.21</f>
        <v>9198</v>
      </c>
      <c r="D11" s="22"/>
      <c r="E11" s="22">
        <f t="shared" ref="E11:F11" si="5">E10*0.21</f>
        <v>0</v>
      </c>
      <c r="F11" s="9">
        <f t="shared" si="5"/>
        <v>9811.2</v>
      </c>
      <c r="G11" s="22"/>
      <c r="H11" s="22">
        <f t="shared" ref="H11:I11" si="6">H10*0.21</f>
        <v>0</v>
      </c>
      <c r="I11" s="9">
        <f t="shared" si="6"/>
        <v>10424.4</v>
      </c>
      <c r="J11" s="22"/>
      <c r="K11" s="22">
        <f t="shared" ref="K11:L11" si="7">K10*0.21</f>
        <v>0</v>
      </c>
      <c r="L11" s="9">
        <f t="shared" si="7"/>
        <v>11037.6</v>
      </c>
      <c r="M11" s="22"/>
      <c r="N11" s="22">
        <f t="shared" ref="N11:O11" si="8">N10*0.21</f>
        <v>0</v>
      </c>
      <c r="O11" s="9">
        <f t="shared" si="8"/>
        <v>11650.8</v>
      </c>
      <c r="P11" s="23"/>
    </row>
    <row r="12" ht="14.25" customHeight="1">
      <c r="B12" s="24" t="s">
        <v>15</v>
      </c>
      <c r="C12" s="25">
        <f>C10-C11</f>
        <v>34602</v>
      </c>
      <c r="D12" s="26"/>
      <c r="E12" s="26">
        <f t="shared" ref="E12:F12" si="9">E10-E11</f>
        <v>0</v>
      </c>
      <c r="F12" s="25">
        <f t="shared" si="9"/>
        <v>36908.8</v>
      </c>
      <c r="G12" s="26"/>
      <c r="H12" s="26">
        <f t="shared" ref="H12:I12" si="10">H10-H11</f>
        <v>0</v>
      </c>
      <c r="I12" s="25">
        <f t="shared" si="10"/>
        <v>39215.6</v>
      </c>
      <c r="J12" s="26"/>
      <c r="K12" s="26">
        <f t="shared" ref="K12:L12" si="11">K10-K11</f>
        <v>0</v>
      </c>
      <c r="L12" s="25">
        <f t="shared" si="11"/>
        <v>41522.4</v>
      </c>
      <c r="M12" s="26"/>
      <c r="N12" s="26">
        <f t="shared" ref="N12:O12" si="12">N10-N11</f>
        <v>0</v>
      </c>
      <c r="O12" s="25">
        <f t="shared" si="12"/>
        <v>43829.2</v>
      </c>
      <c r="P12" s="27"/>
    </row>
    <row r="13" ht="14.25" customHeight="1">
      <c r="B13" s="21" t="s">
        <v>16</v>
      </c>
      <c r="C13" s="9">
        <f>C12*D13</f>
        <v>4844.28</v>
      </c>
      <c r="D13" s="12">
        <v>0.14</v>
      </c>
      <c r="F13" s="9">
        <f>F12*G13</f>
        <v>5167.232</v>
      </c>
      <c r="G13" s="12">
        <f>D13</f>
        <v>0.14</v>
      </c>
      <c r="I13" s="9">
        <f>I12*J13</f>
        <v>5490.184</v>
      </c>
      <c r="J13" s="12">
        <f>D13</f>
        <v>0.14</v>
      </c>
      <c r="L13" s="9">
        <f>L12*M13</f>
        <v>5813.136</v>
      </c>
      <c r="M13" s="12">
        <f>D13</f>
        <v>0.14</v>
      </c>
      <c r="O13" s="9">
        <f>O12*P13</f>
        <v>6136.088</v>
      </c>
      <c r="P13" s="27">
        <f>D13</f>
        <v>0.14</v>
      </c>
    </row>
    <row r="14" ht="14.25" customHeight="1">
      <c r="B14" s="21" t="s">
        <v>17</v>
      </c>
      <c r="C14" s="9">
        <f>C12*D14</f>
        <v>2422.14</v>
      </c>
      <c r="D14" s="12">
        <v>0.07</v>
      </c>
      <c r="F14" s="9">
        <f>F12*G14</f>
        <v>2583.616</v>
      </c>
      <c r="G14" s="12">
        <v>0.07</v>
      </c>
      <c r="I14" s="9">
        <f>I12*J14</f>
        <v>2745.092</v>
      </c>
      <c r="J14" s="12">
        <v>0.07</v>
      </c>
      <c r="L14" s="9">
        <f>L12*M14</f>
        <v>2906.568</v>
      </c>
      <c r="M14" s="12">
        <v>0.07</v>
      </c>
      <c r="O14" s="9">
        <f>O12*P14</f>
        <v>3068.044</v>
      </c>
      <c r="P14" s="27">
        <v>0.07</v>
      </c>
    </row>
    <row r="15" ht="14.25" customHeight="1">
      <c r="B15" s="28" t="s">
        <v>18</v>
      </c>
      <c r="C15" s="29">
        <f>C12-C13-C14</f>
        <v>27335.58</v>
      </c>
      <c r="D15" s="30"/>
      <c r="E15" s="30"/>
      <c r="F15" s="29">
        <f>F12-F13-F14</f>
        <v>29157.952</v>
      </c>
      <c r="G15" s="30"/>
      <c r="H15" s="30"/>
      <c r="I15" s="29">
        <f>I12-I13-I14</f>
        <v>30980.324</v>
      </c>
      <c r="J15" s="30"/>
      <c r="K15" s="30"/>
      <c r="L15" s="29">
        <f>L12-L13-L14</f>
        <v>32802.696</v>
      </c>
      <c r="M15" s="30"/>
      <c r="N15" s="30"/>
      <c r="O15" s="29">
        <f>O12-O13-O14</f>
        <v>34625.068</v>
      </c>
      <c r="P15" s="31"/>
    </row>
    <row r="16" ht="14.25" customHeight="1">
      <c r="B16" s="21" t="s">
        <v>19</v>
      </c>
      <c r="C16" s="9">
        <f>C15*D16</f>
        <v>2733.558</v>
      </c>
      <c r="D16" s="12">
        <v>0.1</v>
      </c>
      <c r="F16" s="9">
        <f>F15*G16</f>
        <v>2915.7952</v>
      </c>
      <c r="G16" s="12">
        <v>0.1</v>
      </c>
      <c r="I16" s="9">
        <f>I15*J16</f>
        <v>3098.0324</v>
      </c>
      <c r="J16" s="12">
        <v>0.1</v>
      </c>
      <c r="L16" s="9">
        <f>L15*M16</f>
        <v>3280.2696</v>
      </c>
      <c r="M16" s="12">
        <v>0.1</v>
      </c>
      <c r="O16" s="9">
        <f>O15*P16</f>
        <v>3462.5068</v>
      </c>
      <c r="P16" s="27">
        <v>0.1</v>
      </c>
    </row>
    <row r="17" ht="14.25" customHeight="1">
      <c r="B17" s="21" t="s">
        <v>20</v>
      </c>
      <c r="C17" s="9">
        <f>C15-C16</f>
        <v>24602.022</v>
      </c>
      <c r="F17" s="9">
        <f>F15-F16</f>
        <v>26242.1568</v>
      </c>
      <c r="I17" s="9">
        <f>I15-I16</f>
        <v>27882.2916</v>
      </c>
      <c r="L17" s="9">
        <f>L15-L16</f>
        <v>29522.4264</v>
      </c>
      <c r="O17" s="9">
        <f>O15-O16</f>
        <v>31162.5612</v>
      </c>
      <c r="P17" s="23"/>
    </row>
    <row r="18" ht="14.25" customHeight="1">
      <c r="B18" s="28" t="s">
        <v>21</v>
      </c>
      <c r="C18" s="32">
        <f>C17/C5</f>
        <v>0.12301011</v>
      </c>
      <c r="D18" s="32"/>
      <c r="E18" s="32"/>
      <c r="F18" s="32">
        <f>F17/F5</f>
        <v>0.131210784</v>
      </c>
      <c r="G18" s="32"/>
      <c r="H18" s="32"/>
      <c r="I18" s="32">
        <f>I17/I5</f>
        <v>0.139411458</v>
      </c>
      <c r="J18" s="32"/>
      <c r="K18" s="32"/>
      <c r="L18" s="32">
        <f>L17/L5</f>
        <v>0.147612132</v>
      </c>
      <c r="M18" s="32"/>
      <c r="N18" s="32"/>
      <c r="O18" s="32">
        <f>O17/O5</f>
        <v>0.155812806</v>
      </c>
      <c r="P18" s="31"/>
    </row>
    <row r="19" ht="14.25" customHeight="1"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5"/>
    </row>
    <row r="20" ht="14.25" customHeight="1"/>
    <row r="21" ht="14.25" customHeight="1">
      <c r="B21" s="36" t="s">
        <v>22</v>
      </c>
      <c r="C21" s="37">
        <f>(C17+F17+I17)/3</f>
        <v>26242.1568</v>
      </c>
      <c r="D21" s="38"/>
      <c r="I21" s="10" t="s">
        <v>23</v>
      </c>
      <c r="L21" s="10" t="s">
        <v>24</v>
      </c>
    </row>
    <row r="22" ht="14.25" customHeight="1">
      <c r="B22" s="39" t="s">
        <v>25</v>
      </c>
      <c r="C22" s="25">
        <f>(C17+F17+I17+L17+O17)/5</f>
        <v>27882.2916</v>
      </c>
      <c r="D22" s="40"/>
      <c r="I22" s="10" t="s">
        <v>26</v>
      </c>
      <c r="L22" s="10" t="s">
        <v>27</v>
      </c>
    </row>
    <row r="23" ht="14.25" customHeight="1">
      <c r="B23" s="41" t="s">
        <v>28</v>
      </c>
      <c r="C23" s="42">
        <f>C5/C22</f>
        <v>7.173011561</v>
      </c>
      <c r="D23" s="43" t="s">
        <v>29</v>
      </c>
      <c r="I23" s="10" t="s">
        <v>30</v>
      </c>
      <c r="L23" s="10" t="s">
        <v>31</v>
      </c>
    </row>
    <row r="24" ht="14.25" customHeight="1">
      <c r="I24" s="10" t="s">
        <v>32</v>
      </c>
      <c r="L24" s="10" t="s">
        <v>33</v>
      </c>
    </row>
    <row r="25" ht="14.25" customHeight="1">
      <c r="I25" s="10" t="s">
        <v>34</v>
      </c>
      <c r="L25" s="10" t="s">
        <v>35</v>
      </c>
    </row>
    <row r="26" ht="14.25" customHeight="1"/>
    <row r="27" ht="14.25" customHeight="1">
      <c r="B27" s="1" t="s">
        <v>36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3"/>
    </row>
    <row r="28" ht="14.25" customHeight="1">
      <c r="B28" s="44" t="s">
        <v>1</v>
      </c>
      <c r="C28" s="5" t="s">
        <v>2</v>
      </c>
      <c r="D28" s="5" t="s">
        <v>3</v>
      </c>
      <c r="E28" s="5"/>
      <c r="F28" s="5" t="s">
        <v>4</v>
      </c>
      <c r="G28" s="5" t="s">
        <v>3</v>
      </c>
      <c r="H28" s="5"/>
      <c r="I28" s="5" t="s">
        <v>5</v>
      </c>
      <c r="J28" s="5" t="s">
        <v>3</v>
      </c>
      <c r="K28" s="5"/>
      <c r="L28" s="5" t="s">
        <v>6</v>
      </c>
      <c r="M28" s="5" t="s">
        <v>3</v>
      </c>
      <c r="N28" s="5"/>
      <c r="O28" s="5" t="s">
        <v>7</v>
      </c>
      <c r="P28" s="6" t="s">
        <v>3</v>
      </c>
    </row>
    <row r="29" ht="14.25" customHeight="1">
      <c r="B29" s="7" t="s">
        <v>8</v>
      </c>
      <c r="P29" s="8"/>
    </row>
    <row r="30" ht="14.25" customHeight="1">
      <c r="B30" s="4" t="s">
        <v>9</v>
      </c>
      <c r="C30" s="9">
        <v>200000.0</v>
      </c>
      <c r="F30" s="9">
        <v>200000.0</v>
      </c>
      <c r="I30" s="9">
        <v>200000.0</v>
      </c>
      <c r="L30" s="9">
        <v>200000.0</v>
      </c>
      <c r="O30" s="9">
        <v>200000.0</v>
      </c>
      <c r="P30" s="8"/>
    </row>
    <row r="31" ht="14.25" customHeight="1">
      <c r="B31" s="4" t="s">
        <v>10</v>
      </c>
      <c r="C31" s="10">
        <v>365.0</v>
      </c>
      <c r="F31" s="10">
        <v>365.0</v>
      </c>
      <c r="I31" s="10">
        <v>365.0</v>
      </c>
      <c r="L31" s="10">
        <v>365.0</v>
      </c>
      <c r="O31" s="10">
        <v>365.0</v>
      </c>
      <c r="P31" s="8"/>
    </row>
    <row r="32" ht="14.25" customHeight="1">
      <c r="B32" s="4" t="s">
        <v>11</v>
      </c>
      <c r="C32" s="12">
        <v>0.8</v>
      </c>
      <c r="F32" s="12">
        <v>0.8</v>
      </c>
      <c r="I32" s="12">
        <v>0.8</v>
      </c>
      <c r="L32" s="12">
        <v>0.8</v>
      </c>
      <c r="O32" s="12">
        <v>0.8</v>
      </c>
      <c r="P32" s="8"/>
    </row>
    <row r="33" ht="14.25" customHeight="1">
      <c r="B33" s="13" t="s">
        <v>12</v>
      </c>
      <c r="C33" s="14">
        <v>165.0</v>
      </c>
      <c r="D33" s="15"/>
      <c r="E33" s="15"/>
      <c r="F33" s="14">
        <v>175.0</v>
      </c>
      <c r="G33" s="15"/>
      <c r="H33" s="15"/>
      <c r="I33" s="14">
        <v>185.0</v>
      </c>
      <c r="J33" s="15"/>
      <c r="K33" s="15"/>
      <c r="L33" s="14">
        <v>195.0</v>
      </c>
      <c r="M33" s="15"/>
      <c r="N33" s="15"/>
      <c r="O33" s="14">
        <v>205.0</v>
      </c>
      <c r="P33" s="16"/>
    </row>
    <row r="34" ht="14.25" customHeight="1"/>
    <row r="35" ht="14.25" customHeight="1">
      <c r="B35" s="17" t="s">
        <v>13</v>
      </c>
      <c r="C35" s="18">
        <f>C31*C32*C33</f>
        <v>48180</v>
      </c>
      <c r="D35" s="19"/>
      <c r="E35" s="19">
        <f t="shared" ref="E35:F35" si="13">E31*E32*E33</f>
        <v>0</v>
      </c>
      <c r="F35" s="18">
        <f t="shared" si="13"/>
        <v>51100</v>
      </c>
      <c r="G35" s="19"/>
      <c r="H35" s="19">
        <f t="shared" ref="H35:I35" si="14">H31*H32*H33</f>
        <v>0</v>
      </c>
      <c r="I35" s="18">
        <f t="shared" si="14"/>
        <v>54020</v>
      </c>
      <c r="J35" s="19"/>
      <c r="K35" s="19">
        <f t="shared" ref="K35:L35" si="15">K31*K32*K33</f>
        <v>0</v>
      </c>
      <c r="L35" s="18">
        <f t="shared" si="15"/>
        <v>56940</v>
      </c>
      <c r="M35" s="19"/>
      <c r="N35" s="19">
        <f t="shared" ref="N35:O35" si="16">N31*N32*N33</f>
        <v>0</v>
      </c>
      <c r="O35" s="18">
        <f t="shared" si="16"/>
        <v>59860</v>
      </c>
      <c r="P35" s="20"/>
    </row>
    <row r="36" ht="14.25" customHeight="1">
      <c r="B36" s="21" t="s">
        <v>14</v>
      </c>
      <c r="C36" s="9">
        <f>C35*0.21</f>
        <v>10117.8</v>
      </c>
      <c r="D36" s="22"/>
      <c r="E36" s="22">
        <f t="shared" ref="E36:F36" si="17">E35*0.21</f>
        <v>0</v>
      </c>
      <c r="F36" s="9">
        <f t="shared" si="17"/>
        <v>10731</v>
      </c>
      <c r="G36" s="22"/>
      <c r="H36" s="22">
        <f t="shared" ref="H36:I36" si="18">H35*0.21</f>
        <v>0</v>
      </c>
      <c r="I36" s="9">
        <f t="shared" si="18"/>
        <v>11344.2</v>
      </c>
      <c r="J36" s="22"/>
      <c r="K36" s="22">
        <f t="shared" ref="K36:L36" si="19">K35*0.21</f>
        <v>0</v>
      </c>
      <c r="L36" s="9">
        <f t="shared" si="19"/>
        <v>11957.4</v>
      </c>
      <c r="M36" s="22"/>
      <c r="N36" s="22">
        <f t="shared" ref="N36:O36" si="20">N35*0.21</f>
        <v>0</v>
      </c>
      <c r="O36" s="9">
        <f t="shared" si="20"/>
        <v>12570.6</v>
      </c>
      <c r="P36" s="23"/>
    </row>
    <row r="37" ht="14.25" customHeight="1">
      <c r="B37" s="24" t="s">
        <v>15</v>
      </c>
      <c r="C37" s="25">
        <f>C35-C36</f>
        <v>38062.2</v>
      </c>
      <c r="D37" s="26"/>
      <c r="E37" s="26">
        <f t="shared" ref="E37:F37" si="21">E35-E36</f>
        <v>0</v>
      </c>
      <c r="F37" s="25">
        <f t="shared" si="21"/>
        <v>40369</v>
      </c>
      <c r="G37" s="26"/>
      <c r="H37" s="26">
        <f t="shared" ref="H37:I37" si="22">H35-H36</f>
        <v>0</v>
      </c>
      <c r="I37" s="25">
        <f t="shared" si="22"/>
        <v>42675.8</v>
      </c>
      <c r="J37" s="26"/>
      <c r="K37" s="26">
        <f t="shared" ref="K37:L37" si="23">K35-K36</f>
        <v>0</v>
      </c>
      <c r="L37" s="25">
        <f t="shared" si="23"/>
        <v>44982.6</v>
      </c>
      <c r="M37" s="26"/>
      <c r="N37" s="26">
        <f t="shared" ref="N37:O37" si="24">N35-N36</f>
        <v>0</v>
      </c>
      <c r="O37" s="25">
        <f t="shared" si="24"/>
        <v>47289.4</v>
      </c>
      <c r="P37" s="40"/>
    </row>
    <row r="38" ht="14.25" customHeight="1">
      <c r="B38" s="21" t="s">
        <v>16</v>
      </c>
      <c r="C38" s="9">
        <f>C37*D38</f>
        <v>5328.708</v>
      </c>
      <c r="D38" s="12">
        <v>0.14</v>
      </c>
      <c r="F38" s="9">
        <f>F37*G38</f>
        <v>5651.66</v>
      </c>
      <c r="G38" s="12">
        <f>D38</f>
        <v>0.14</v>
      </c>
      <c r="I38" s="9">
        <f>I37*J38</f>
        <v>5974.612</v>
      </c>
      <c r="J38" s="12">
        <f>D38</f>
        <v>0.14</v>
      </c>
      <c r="L38" s="9">
        <f>L37*M38</f>
        <v>6297.564</v>
      </c>
      <c r="M38" s="12">
        <f>D38</f>
        <v>0.14</v>
      </c>
      <c r="O38" s="9">
        <f>O37*P38</f>
        <v>6620.516</v>
      </c>
      <c r="P38" s="27">
        <f>D38</f>
        <v>0.14</v>
      </c>
    </row>
    <row r="39" ht="14.25" customHeight="1">
      <c r="B39" s="21" t="s">
        <v>17</v>
      </c>
      <c r="C39" s="9">
        <f>C37*D39</f>
        <v>2664.354</v>
      </c>
      <c r="D39" s="12">
        <v>0.07</v>
      </c>
      <c r="F39" s="9">
        <f>F37*G39</f>
        <v>2825.83</v>
      </c>
      <c r="G39" s="12">
        <v>0.07</v>
      </c>
      <c r="I39" s="9">
        <f>I37*J39</f>
        <v>2987.306</v>
      </c>
      <c r="J39" s="12">
        <v>0.07</v>
      </c>
      <c r="L39" s="9">
        <f>L37*M39</f>
        <v>3148.782</v>
      </c>
      <c r="M39" s="12">
        <v>0.07</v>
      </c>
      <c r="O39" s="9">
        <f>O37*P39</f>
        <v>3310.258</v>
      </c>
      <c r="P39" s="27">
        <v>0.07</v>
      </c>
    </row>
    <row r="40" ht="14.25" customHeight="1">
      <c r="B40" s="28" t="s">
        <v>18</v>
      </c>
      <c r="C40" s="29">
        <f>C37-C38-C39</f>
        <v>30069.138</v>
      </c>
      <c r="D40" s="30"/>
      <c r="E40" s="30"/>
      <c r="F40" s="29">
        <f>F37-F38-F39</f>
        <v>31891.51</v>
      </c>
      <c r="G40" s="30"/>
      <c r="H40" s="30"/>
      <c r="I40" s="29">
        <f>I37-I38-I39</f>
        <v>33713.882</v>
      </c>
      <c r="J40" s="30"/>
      <c r="K40" s="30"/>
      <c r="L40" s="29">
        <f>L37-L38-L39</f>
        <v>35536.254</v>
      </c>
      <c r="M40" s="30"/>
      <c r="N40" s="30"/>
      <c r="O40" s="29">
        <f>O37-O38-O39</f>
        <v>37358.626</v>
      </c>
      <c r="P40" s="31"/>
    </row>
    <row r="41" ht="14.25" customHeight="1">
      <c r="B41" s="21" t="s">
        <v>37</v>
      </c>
      <c r="C41" s="9">
        <f>C40*D41</f>
        <v>3006.9138</v>
      </c>
      <c r="D41" s="12">
        <v>0.1</v>
      </c>
      <c r="F41" s="9">
        <f>F40*G41</f>
        <v>3189.151</v>
      </c>
      <c r="G41" s="12">
        <v>0.1</v>
      </c>
      <c r="I41" s="9">
        <f>I40*J41</f>
        <v>3371.3882</v>
      </c>
      <c r="J41" s="12">
        <v>0.1</v>
      </c>
      <c r="L41" s="9">
        <f>L40*M41</f>
        <v>3553.6254</v>
      </c>
      <c r="M41" s="12">
        <v>0.1</v>
      </c>
      <c r="O41" s="9">
        <f>O40*P41</f>
        <v>3735.8626</v>
      </c>
      <c r="P41" s="27">
        <v>0.1</v>
      </c>
    </row>
    <row r="42" ht="14.25" customHeight="1">
      <c r="B42" s="21" t="s">
        <v>20</v>
      </c>
      <c r="C42" s="9">
        <f>C40-C41</f>
        <v>27062.2242</v>
      </c>
      <c r="F42" s="9">
        <f>F40-F41</f>
        <v>28702.359</v>
      </c>
      <c r="I42" s="9">
        <f>I40-I41</f>
        <v>30342.4938</v>
      </c>
      <c r="L42" s="9">
        <f>L40-L41</f>
        <v>31982.6286</v>
      </c>
      <c r="O42" s="9">
        <f>O40-O41</f>
        <v>33622.7634</v>
      </c>
      <c r="P42" s="23"/>
    </row>
    <row r="43" ht="14.25" customHeight="1">
      <c r="B43" s="28" t="s">
        <v>21</v>
      </c>
      <c r="C43" s="32">
        <f>C42/C30</f>
        <v>0.135311121</v>
      </c>
      <c r="D43" s="32"/>
      <c r="E43" s="32"/>
      <c r="F43" s="32">
        <f>F42/F30</f>
        <v>0.143511795</v>
      </c>
      <c r="G43" s="32"/>
      <c r="H43" s="32"/>
      <c r="I43" s="32">
        <f>I42/I30</f>
        <v>0.151712469</v>
      </c>
      <c r="J43" s="32"/>
      <c r="K43" s="32"/>
      <c r="L43" s="32">
        <f>L42/L30</f>
        <v>0.159913143</v>
      </c>
      <c r="M43" s="32"/>
      <c r="N43" s="32"/>
      <c r="O43" s="32">
        <f>O42/O30</f>
        <v>0.168113817</v>
      </c>
      <c r="P43" s="31"/>
    </row>
    <row r="44" ht="14.25" customHeight="1"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5"/>
    </row>
    <row r="45" ht="14.25" customHeight="1"/>
    <row r="46" ht="14.25" customHeight="1">
      <c r="I46" s="10" t="s">
        <v>23</v>
      </c>
      <c r="L46" s="10" t="s">
        <v>24</v>
      </c>
    </row>
    <row r="47" ht="14.25" customHeight="1">
      <c r="B47" s="36" t="s">
        <v>22</v>
      </c>
      <c r="C47" s="37">
        <f>(C42+F42+I42)/3</f>
        <v>28702.359</v>
      </c>
      <c r="D47" s="38"/>
      <c r="I47" s="10" t="s">
        <v>26</v>
      </c>
      <c r="L47" s="10" t="s">
        <v>27</v>
      </c>
    </row>
    <row r="48" ht="14.25" customHeight="1">
      <c r="B48" s="39" t="s">
        <v>25</v>
      </c>
      <c r="C48" s="25">
        <f>(C42+F42+I42+L42+O42)/5</f>
        <v>30342.4938</v>
      </c>
      <c r="D48" s="40"/>
      <c r="I48" s="10" t="s">
        <v>30</v>
      </c>
      <c r="L48" s="10" t="s">
        <v>31</v>
      </c>
    </row>
    <row r="49" ht="14.25" customHeight="1">
      <c r="B49" s="41" t="s">
        <v>28</v>
      </c>
      <c r="C49" s="42">
        <f>C30/C48</f>
        <v>6.591416029</v>
      </c>
      <c r="D49" s="43" t="s">
        <v>29</v>
      </c>
      <c r="I49" s="10" t="s">
        <v>32</v>
      </c>
      <c r="L49" s="10" t="s">
        <v>33</v>
      </c>
    </row>
    <row r="50" ht="14.25" customHeight="1">
      <c r="I50" s="10" t="s">
        <v>34</v>
      </c>
      <c r="L50" s="10" t="s">
        <v>35</v>
      </c>
    </row>
    <row r="51" ht="14.25" customHeight="1"/>
    <row r="52" ht="14.25" customHeight="1"/>
    <row r="53" ht="14.25" customHeight="1">
      <c r="B53" s="1" t="s">
        <v>38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3"/>
    </row>
    <row r="54" ht="14.25" customHeight="1">
      <c r="B54" s="4" t="s">
        <v>1</v>
      </c>
      <c r="C54" s="5" t="s">
        <v>2</v>
      </c>
      <c r="D54" s="5" t="s">
        <v>3</v>
      </c>
      <c r="E54" s="5"/>
      <c r="F54" s="5" t="s">
        <v>4</v>
      </c>
      <c r="G54" s="5" t="s">
        <v>3</v>
      </c>
      <c r="H54" s="5"/>
      <c r="I54" s="5" t="s">
        <v>5</v>
      </c>
      <c r="J54" s="5" t="s">
        <v>3</v>
      </c>
      <c r="K54" s="5"/>
      <c r="L54" s="5" t="s">
        <v>6</v>
      </c>
      <c r="M54" s="5" t="s">
        <v>3</v>
      </c>
      <c r="N54" s="5"/>
      <c r="O54" s="5" t="s">
        <v>7</v>
      </c>
      <c r="P54" s="45" t="s">
        <v>3</v>
      </c>
    </row>
    <row r="55" ht="14.25" customHeight="1">
      <c r="B55" s="7" t="s">
        <v>8</v>
      </c>
      <c r="P55" s="8"/>
    </row>
    <row r="56" ht="14.25" customHeight="1">
      <c r="B56" s="4" t="s">
        <v>9</v>
      </c>
      <c r="C56" s="9">
        <v>200000.0</v>
      </c>
      <c r="F56" s="9">
        <v>200000.0</v>
      </c>
      <c r="I56" s="9">
        <v>200000.0</v>
      </c>
      <c r="L56" s="9">
        <v>200000.0</v>
      </c>
      <c r="O56" s="9">
        <v>200000.0</v>
      </c>
      <c r="P56" s="8"/>
    </row>
    <row r="57" ht="14.25" customHeight="1">
      <c r="B57" s="4" t="s">
        <v>10</v>
      </c>
      <c r="C57" s="10">
        <v>365.0</v>
      </c>
      <c r="F57" s="10">
        <v>365.0</v>
      </c>
      <c r="I57" s="10">
        <v>365.0</v>
      </c>
      <c r="L57" s="10">
        <v>365.0</v>
      </c>
      <c r="O57" s="10">
        <v>365.0</v>
      </c>
      <c r="P57" s="8"/>
    </row>
    <row r="58" ht="14.25" customHeight="1">
      <c r="B58" s="4" t="s">
        <v>11</v>
      </c>
      <c r="C58" s="12">
        <v>0.85</v>
      </c>
      <c r="D58" s="12"/>
      <c r="E58" s="12">
        <v>0.9</v>
      </c>
      <c r="F58" s="12">
        <v>0.85</v>
      </c>
      <c r="G58" s="12"/>
      <c r="H58" s="12">
        <v>0.9</v>
      </c>
      <c r="I58" s="12">
        <v>0.85</v>
      </c>
      <c r="J58" s="12"/>
      <c r="K58" s="12">
        <v>0.9</v>
      </c>
      <c r="L58" s="12">
        <v>0.85</v>
      </c>
      <c r="M58" s="12"/>
      <c r="N58" s="12">
        <v>0.9</v>
      </c>
      <c r="O58" s="12">
        <v>0.85</v>
      </c>
      <c r="P58" s="8"/>
    </row>
    <row r="59" ht="14.25" customHeight="1">
      <c r="B59" s="13" t="s">
        <v>12</v>
      </c>
      <c r="C59" s="14">
        <v>180.0</v>
      </c>
      <c r="D59" s="15"/>
      <c r="E59" s="15"/>
      <c r="F59" s="14">
        <v>190.0</v>
      </c>
      <c r="G59" s="15"/>
      <c r="H59" s="15"/>
      <c r="I59" s="14">
        <v>200.0</v>
      </c>
      <c r="J59" s="15"/>
      <c r="K59" s="15"/>
      <c r="L59" s="14">
        <v>210.0</v>
      </c>
      <c r="M59" s="15"/>
      <c r="N59" s="15"/>
      <c r="O59" s="14">
        <v>220.0</v>
      </c>
      <c r="P59" s="16"/>
    </row>
    <row r="60" ht="14.25" customHeight="1"/>
    <row r="61" ht="14.25" customHeight="1">
      <c r="B61" s="17" t="s">
        <v>13</v>
      </c>
      <c r="C61" s="18">
        <f>C57*C58*C59</f>
        <v>55845</v>
      </c>
      <c r="D61" s="19"/>
      <c r="E61" s="19">
        <f t="shared" ref="E61:F61" si="25">E57*E58*E59</f>
        <v>0</v>
      </c>
      <c r="F61" s="18">
        <f t="shared" si="25"/>
        <v>58947.5</v>
      </c>
      <c r="G61" s="19"/>
      <c r="H61" s="19">
        <f t="shared" ref="H61:I61" si="26">H57*H58*H59</f>
        <v>0</v>
      </c>
      <c r="I61" s="18">
        <f t="shared" si="26"/>
        <v>62050</v>
      </c>
      <c r="J61" s="19"/>
      <c r="K61" s="19">
        <f t="shared" ref="K61:L61" si="27">K57*K58*K59</f>
        <v>0</v>
      </c>
      <c r="L61" s="18">
        <f t="shared" si="27"/>
        <v>65152.5</v>
      </c>
      <c r="M61" s="19"/>
      <c r="N61" s="19">
        <f t="shared" ref="N61:O61" si="28">N57*N58*N59</f>
        <v>0</v>
      </c>
      <c r="O61" s="18">
        <f t="shared" si="28"/>
        <v>68255</v>
      </c>
      <c r="P61" s="20"/>
    </row>
    <row r="62" ht="14.25" customHeight="1">
      <c r="B62" s="21" t="s">
        <v>14</v>
      </c>
      <c r="C62" s="9">
        <f>C61*0.21</f>
        <v>11727.45</v>
      </c>
      <c r="D62" s="22"/>
      <c r="E62" s="22">
        <f t="shared" ref="E62:F62" si="29">E61*0.21</f>
        <v>0</v>
      </c>
      <c r="F62" s="9">
        <f t="shared" si="29"/>
        <v>12378.975</v>
      </c>
      <c r="G62" s="22"/>
      <c r="H62" s="22">
        <f t="shared" ref="H62:I62" si="30">H61*0.21</f>
        <v>0</v>
      </c>
      <c r="I62" s="9">
        <f t="shared" si="30"/>
        <v>13030.5</v>
      </c>
      <c r="J62" s="22"/>
      <c r="K62" s="22">
        <f t="shared" ref="K62:L62" si="31">K61*0.21</f>
        <v>0</v>
      </c>
      <c r="L62" s="9">
        <f t="shared" si="31"/>
        <v>13682.025</v>
      </c>
      <c r="M62" s="22"/>
      <c r="N62" s="22">
        <f t="shared" ref="N62:O62" si="32">N61*0.21</f>
        <v>0</v>
      </c>
      <c r="O62" s="9">
        <f t="shared" si="32"/>
        <v>14333.55</v>
      </c>
      <c r="P62" s="23"/>
    </row>
    <row r="63" ht="14.25" customHeight="1">
      <c r="B63" s="24" t="s">
        <v>15</v>
      </c>
      <c r="C63" s="25">
        <f>C61-C62</f>
        <v>44117.55</v>
      </c>
      <c r="D63" s="26"/>
      <c r="E63" s="26">
        <f t="shared" ref="E63:F63" si="33">E61-E62</f>
        <v>0</v>
      </c>
      <c r="F63" s="25">
        <f t="shared" si="33"/>
        <v>46568.525</v>
      </c>
      <c r="G63" s="26"/>
      <c r="H63" s="26">
        <f t="shared" ref="H63:I63" si="34">H61-H62</f>
        <v>0</v>
      </c>
      <c r="I63" s="25">
        <f t="shared" si="34"/>
        <v>49019.5</v>
      </c>
      <c r="J63" s="26"/>
      <c r="K63" s="26">
        <f t="shared" ref="K63:L63" si="35">K61-K62</f>
        <v>0</v>
      </c>
      <c r="L63" s="25">
        <f t="shared" si="35"/>
        <v>51470.475</v>
      </c>
      <c r="M63" s="26"/>
      <c r="N63" s="26">
        <f t="shared" ref="N63:O63" si="36">N61-N62</f>
        <v>0</v>
      </c>
      <c r="O63" s="25">
        <f t="shared" si="36"/>
        <v>53921.45</v>
      </c>
      <c r="P63" s="40"/>
    </row>
    <row r="64" ht="14.25" customHeight="1">
      <c r="B64" s="21" t="s">
        <v>16</v>
      </c>
      <c r="C64" s="9">
        <f>C63*D64</f>
        <v>6176.457</v>
      </c>
      <c r="D64" s="12">
        <v>0.14</v>
      </c>
      <c r="F64" s="9">
        <f>F63*G64</f>
        <v>6519.5935</v>
      </c>
      <c r="G64" s="12">
        <f>D64</f>
        <v>0.14</v>
      </c>
      <c r="I64" s="9">
        <f>I63*J64</f>
        <v>6862.73</v>
      </c>
      <c r="J64" s="12">
        <f>D64</f>
        <v>0.14</v>
      </c>
      <c r="L64" s="9">
        <f>L63*M64</f>
        <v>7205.8665</v>
      </c>
      <c r="M64" s="12">
        <f>D64</f>
        <v>0.14</v>
      </c>
      <c r="O64" s="9">
        <f>O63*P64</f>
        <v>7549.003</v>
      </c>
      <c r="P64" s="27">
        <f>D64</f>
        <v>0.14</v>
      </c>
    </row>
    <row r="65" ht="14.25" customHeight="1">
      <c r="B65" s="21" t="s">
        <v>17</v>
      </c>
      <c r="C65" s="9">
        <f>C63*D65</f>
        <v>3088.2285</v>
      </c>
      <c r="D65" s="12">
        <v>0.07</v>
      </c>
      <c r="F65" s="9">
        <f>F63*G65</f>
        <v>3259.79675</v>
      </c>
      <c r="G65" s="12">
        <v>0.07</v>
      </c>
      <c r="I65" s="9">
        <f>I63*J65</f>
        <v>3431.365</v>
      </c>
      <c r="J65" s="12">
        <v>0.07</v>
      </c>
      <c r="L65" s="9">
        <f>L63*M65</f>
        <v>3602.93325</v>
      </c>
      <c r="M65" s="12">
        <v>0.07</v>
      </c>
      <c r="O65" s="9">
        <f>O63*P65</f>
        <v>3774.5015</v>
      </c>
      <c r="P65" s="27">
        <v>0.07</v>
      </c>
    </row>
    <row r="66" ht="14.25" customHeight="1">
      <c r="B66" s="28" t="s">
        <v>18</v>
      </c>
      <c r="C66" s="29">
        <f>C63-C64-C65</f>
        <v>34852.8645</v>
      </c>
      <c r="D66" s="30"/>
      <c r="E66" s="30"/>
      <c r="F66" s="29">
        <f>F63-F64-F65</f>
        <v>36789.13475</v>
      </c>
      <c r="G66" s="30"/>
      <c r="H66" s="30"/>
      <c r="I66" s="29">
        <f>I63-I64-I65</f>
        <v>38725.405</v>
      </c>
      <c r="J66" s="30"/>
      <c r="K66" s="30"/>
      <c r="L66" s="29">
        <f>L63-L64-L65</f>
        <v>40661.67525</v>
      </c>
      <c r="M66" s="30"/>
      <c r="N66" s="30"/>
      <c r="O66" s="29">
        <f>O63-O64-O65</f>
        <v>42597.9455</v>
      </c>
      <c r="P66" s="31"/>
    </row>
    <row r="67" ht="14.25" customHeight="1">
      <c r="B67" s="21" t="s">
        <v>37</v>
      </c>
      <c r="C67" s="9">
        <f>C66*D67</f>
        <v>3485.28645</v>
      </c>
      <c r="D67" s="12">
        <v>0.1</v>
      </c>
      <c r="F67" s="9">
        <f>F66*G67</f>
        <v>3678.913475</v>
      </c>
      <c r="G67" s="12">
        <v>0.1</v>
      </c>
      <c r="I67" s="9">
        <f>I66*J67</f>
        <v>3872.5405</v>
      </c>
      <c r="J67" s="12">
        <v>0.1</v>
      </c>
      <c r="L67" s="9">
        <f>L66*M67</f>
        <v>4066.167525</v>
      </c>
      <c r="M67" s="12">
        <v>0.1</v>
      </c>
      <c r="O67" s="9">
        <f>O66*P67</f>
        <v>4259.79455</v>
      </c>
      <c r="P67" s="27">
        <v>0.1</v>
      </c>
    </row>
    <row r="68" ht="14.25" customHeight="1">
      <c r="B68" s="21" t="s">
        <v>20</v>
      </c>
      <c r="C68" s="9">
        <f>C66-C67</f>
        <v>31367.57805</v>
      </c>
      <c r="F68" s="9">
        <f>F66-F67</f>
        <v>33110.22128</v>
      </c>
      <c r="I68" s="9">
        <f>I66-I67</f>
        <v>34852.8645</v>
      </c>
      <c r="L68" s="9">
        <f>L66-L67</f>
        <v>36595.50773</v>
      </c>
      <c r="O68" s="9">
        <f>O66-O67</f>
        <v>38338.15095</v>
      </c>
      <c r="P68" s="23"/>
    </row>
    <row r="69" ht="14.25" customHeight="1">
      <c r="B69" s="28" t="s">
        <v>21</v>
      </c>
      <c r="C69" s="32">
        <f>C68/C56</f>
        <v>0.1568378903</v>
      </c>
      <c r="D69" s="32"/>
      <c r="E69" s="32"/>
      <c r="F69" s="32">
        <f>F68/F56</f>
        <v>0.1655511064</v>
      </c>
      <c r="G69" s="32"/>
      <c r="H69" s="32"/>
      <c r="I69" s="32">
        <f>I68/I56</f>
        <v>0.1742643225</v>
      </c>
      <c r="J69" s="32"/>
      <c r="K69" s="32"/>
      <c r="L69" s="32">
        <f>L68/L56</f>
        <v>0.1829775386</v>
      </c>
      <c r="M69" s="32"/>
      <c r="N69" s="32"/>
      <c r="O69" s="32">
        <f>O68/O56</f>
        <v>0.1916907548</v>
      </c>
      <c r="P69" s="31"/>
    </row>
    <row r="70" ht="14.25" customHeight="1">
      <c r="B70" s="33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5"/>
    </row>
    <row r="71" ht="14.25" customHeight="1"/>
    <row r="72" ht="14.25" customHeight="1">
      <c r="B72" s="36" t="s">
        <v>22</v>
      </c>
      <c r="C72" s="37">
        <f>(C68+F68+I68)/3</f>
        <v>33110.22128</v>
      </c>
      <c r="D72" s="38"/>
      <c r="I72" s="10" t="s">
        <v>23</v>
      </c>
      <c r="L72" s="10" t="s">
        <v>24</v>
      </c>
    </row>
    <row r="73" ht="14.25" customHeight="1">
      <c r="B73" s="39" t="s">
        <v>25</v>
      </c>
      <c r="C73" s="25">
        <f>(C68+F68+I68+L68+O68)/5</f>
        <v>34852.8645</v>
      </c>
      <c r="D73" s="40"/>
      <c r="I73" s="10" t="s">
        <v>26</v>
      </c>
      <c r="L73" s="10" t="s">
        <v>27</v>
      </c>
    </row>
    <row r="74" ht="14.25" customHeight="1">
      <c r="B74" s="41" t="s">
        <v>28</v>
      </c>
      <c r="C74" s="42">
        <f>C56/C73</f>
        <v>5.738409249</v>
      </c>
      <c r="D74" s="43" t="s">
        <v>29</v>
      </c>
      <c r="I74" s="10" t="s">
        <v>30</v>
      </c>
      <c r="L74" s="10" t="s">
        <v>31</v>
      </c>
    </row>
    <row r="75" ht="14.25" customHeight="1">
      <c r="I75" s="10" t="s">
        <v>32</v>
      </c>
      <c r="L75" s="10" t="s">
        <v>33</v>
      </c>
    </row>
    <row r="76" ht="14.25" customHeight="1">
      <c r="I76" s="10" t="s">
        <v>34</v>
      </c>
      <c r="L76" s="10" t="s">
        <v>35</v>
      </c>
    </row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2:P2"/>
    <mergeCell ref="B27:P27"/>
    <mergeCell ref="B53:P5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2025-07-21T07:21:35Z</dcterms:created>
  <dc:creator>aljonsantiago0418@gmail.com</dc:creator>
</cp:coreProperties>
</file>